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andre\OneDrive\Desktop\"/>
    </mc:Choice>
  </mc:AlternateContent>
  <xr:revisionPtr revIDLastSave="0" documentId="13_ncr:1_{3A82C9A1-F619-4CB9-961D-68CBDEB333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ducation Web App Elementari" sheetId="1" r:id="rId1"/>
    <sheet name="Città" sheetId="2" r:id="rId2"/>
    <sheet name="Pivot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G2" i="1"/>
  <c r="F3" i="1"/>
  <c r="G3" i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J16" i="1"/>
  <c r="J15" i="1"/>
  <c r="J14" i="1"/>
  <c r="J13" i="1"/>
  <c r="J12" i="1"/>
  <c r="J11" i="1"/>
  <c r="J7" i="1"/>
  <c r="J6" i="1"/>
</calcChain>
</file>

<file path=xl/sharedStrings.xml><?xml version="1.0" encoding="utf-8"?>
<sst xmlns="http://schemas.openxmlformats.org/spreadsheetml/2006/main" count="152" uniqueCount="67">
  <si>
    <t># Fattura</t>
  </si>
  <si>
    <t>Provincia</t>
  </si>
  <si>
    <t>Mese</t>
  </si>
  <si>
    <t>Importo Fattura</t>
  </si>
  <si>
    <t>Materia</t>
  </si>
  <si>
    <t>Città</t>
  </si>
  <si>
    <t>Domanda</t>
  </si>
  <si>
    <t>Risposta</t>
  </si>
  <si>
    <t>Roma</t>
  </si>
  <si>
    <t>gennaio</t>
  </si>
  <si>
    <t>Geografia</t>
  </si>
  <si>
    <t>Come si chiama questo foglio?</t>
  </si>
  <si>
    <t>Questo foglio si chiama "Excel Education_Web App Elementari"</t>
  </si>
  <si>
    <t>Matematica</t>
  </si>
  <si>
    <t>Qual è una qualunque colonna non vuota in questo foglio?</t>
  </si>
  <si>
    <t>La colonna 2</t>
  </si>
  <si>
    <t>Qual è una qualunque riga non vuota in questo foglio?</t>
  </si>
  <si>
    <t>La riga 2</t>
  </si>
  <si>
    <t>febbraio</t>
  </si>
  <si>
    <t>Scienze</t>
  </si>
  <si>
    <t>Qual è una qualunque cella non vuota in questo foglio?</t>
  </si>
  <si>
    <t>La cella A2</t>
  </si>
  <si>
    <t>Rieti</t>
  </si>
  <si>
    <t>Inglese</t>
  </si>
  <si>
    <t>Qual è il totale delle vendite? (usa una funzione per stabilirlo)</t>
  </si>
  <si>
    <t>marzo</t>
  </si>
  <si>
    <t>Storia</t>
  </si>
  <si>
    <t>Qual è il totale delle vendite per il mese di giugno? (anche qui usa una funzione)</t>
  </si>
  <si>
    <t>Ordina le righe in ordine dall’importo più alto al più basso. Qual è la provincia alla riga 15?</t>
  </si>
  <si>
    <t>aprile</t>
  </si>
  <si>
    <t>Usa la formattazione condizionale ed evidenziate tutti i valori maggiori di 100 nella colonna degli importi.</t>
  </si>
  <si>
    <t>Quanti sono i valori evidenziati?</t>
  </si>
  <si>
    <t>Quante vendite sono state fatte a Milano? (numero delle vendite) (usa una funzione)</t>
  </si>
  <si>
    <t>Quante vendite sono state fatte a Roma ad aprile? (numero delle vendite) (usa una formula simile ma un po’ più complessa)</t>
  </si>
  <si>
    <t>Quanti corsi di Geografia (somma dell'importo) sono stati venduti a gennaio?</t>
  </si>
  <si>
    <t>Qual è l'importo medio di una fattura? (usa una funzione per calcolarlo)</t>
  </si>
  <si>
    <t>maggio</t>
  </si>
  <si>
    <t>Qual è l'importo medio di una fattura se consideriamo soltanto gli scontrini maggiori di €20? (puoi arrotondare il risultato a due cifre decimali)</t>
  </si>
  <si>
    <t>Qual è l'importo medio di una fattura se consideriamo soltanto gli scontrini minori di €106? (puoi arrotondare il risultato a due cifre decimali)</t>
  </si>
  <si>
    <t>giugno</t>
  </si>
  <si>
    <t>Informatica</t>
  </si>
  <si>
    <t>Come vedrai, la colonna Città è vuota. Abbiamo però aggiunto i dati relativi alle città nel secondo foglio. Usa una funzione per popolare la colonna Città con i dati provenienti dal secondo foglio.</t>
  </si>
  <si>
    <t>Milano</t>
  </si>
  <si>
    <t>Aggiungi una colonna a destra di Città e chiamala Importo. Aggiungi poi una funzione che ci dia un risultato per ogni riga così che ogni importo maggiore di €63,91 ci restituisca il valore “Alto”, e ciascun importo minore di questa cifra ci restituisca il valore “Basso”.</t>
  </si>
  <si>
    <t xml:space="preserve"> </t>
  </si>
  <si>
    <t>Crea una Tabella Pivot ed aggiungila in un terzo foglio. Aggiungi i mesi nelle righe, le materie nelle colonne e l’importo scontrino nei valori. Qual è il reparto che ha avuto più vendite? (lascia la tabella qui così saremo in grado di vederla)</t>
  </si>
  <si>
    <t>luglio</t>
  </si>
  <si>
    <t>Inserisci un grafico (quello che ritenete più adatto) per visualizzare le vendite su base mensile</t>
  </si>
  <si>
    <t>Napoli</t>
  </si>
  <si>
    <t>agosto</t>
  </si>
  <si>
    <t>Italiano</t>
  </si>
  <si>
    <t>Guardando il grafico, sai dire durante quale mese ci sono state più vendite?</t>
  </si>
  <si>
    <t>settembre</t>
  </si>
  <si>
    <t>Firenze</t>
  </si>
  <si>
    <t>novembre</t>
  </si>
  <si>
    <t>dicembre</t>
  </si>
  <si>
    <t>Fattura n°3, 14, 25, 20, 1, 10</t>
  </si>
  <si>
    <t>Importo</t>
  </si>
  <si>
    <t>Etichette di colonna</t>
  </si>
  <si>
    <t>(vuoto)</t>
  </si>
  <si>
    <t>Totale complessivo</t>
  </si>
  <si>
    <t>Somma di Importo Fattura</t>
  </si>
  <si>
    <t>Etichette di riga</t>
  </si>
  <si>
    <t>Il reparto che ha avuto più vendite è il reparto di Geografia</t>
  </si>
  <si>
    <t xml:space="preserve">A Gennaio sicuramente ci sono state le vendite più alte, però se consideriamo l'importo elevato di vendite e la loro lunghezza nell'asse, direi Aprile </t>
  </si>
  <si>
    <t>Perché ho scelto questo corso e come penso mi aiuterà nel corso della vita di tutti i giorni.</t>
  </si>
  <si>
    <t xml:space="preserve"> Sicuramente ho scelto questo corso perché ritengo che le professioni, nel mondo in cui viviamo, stanno evolvendo e stanno andando verso una direzione, forse non troppo chiara e precisa, ma che credo necessiti di alcune competenze tecniche e umane su cui la scuola odierna non ha il tempo e i mezzi per prepararci. Forse la mia motivazione principale è quella di essere diverso, diverso dai miei compagni che scelgono l'università e da quelli che scelgono di andare subito a lavorare. Non migliore, perchè non credo ci sia un percorso meglio di un altro, ma diverso. Poi sicuramente un'altra forte motivazione è la curiosità verso questo mondo, una cosa puramente personale, ma che gioca un ruolo importante ogni volta che alzo lo schermo e mi metto a studiare. Queste competenze mi saranno utili? non so dirlo con certezza, nella mia famiglia c'è un detto "Impara l'arte e mettila da parte", quindi non avendo la certezza assoluta di studiare per il mio futuro lavoro ho scelto di fare ugualmente qualcosa che mi piace e seriamente. In conclusione, per come sono fatto e per come voglio essere, ho scelto di sperimentare questo percorso e non mi sto pentendo affatto.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</si>
</sst>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7" x14ac:knownFonts="1">
    <font>
      <sz val="10"/>
      <color rgb="FF000000"/>
      <name val="Calibri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9" fontId="2" fillId="0" borderId="0" xfId="0" applyNumberFormat="1" applyFont="1"/>
    <xf numFmtId="14" fontId="2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9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1">
    <cellStyle name="Normale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[$€-2]\ 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Vendite</a:t>
            </a:r>
            <a:r>
              <a:rPr lang="it-IT" baseline="0"/>
              <a:t> in base mensile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'Education Web App Elementari'!$C$2:$C$26</c:f>
              <c:strCache>
                <c:ptCount val="25"/>
                <c:pt idx="0">
                  <c:v>gennaio</c:v>
                </c:pt>
                <c:pt idx="1">
                  <c:v>gennaio</c:v>
                </c:pt>
                <c:pt idx="2">
                  <c:v>gennaio</c:v>
                </c:pt>
                <c:pt idx="3">
                  <c:v>febbraio</c:v>
                </c:pt>
                <c:pt idx="4">
                  <c:v>febbraio</c:v>
                </c:pt>
                <c:pt idx="5">
                  <c:v>marzo</c:v>
                </c:pt>
                <c:pt idx="6">
                  <c:v>marzo</c:v>
                </c:pt>
                <c:pt idx="7">
                  <c:v>aprile</c:v>
                </c:pt>
                <c:pt idx="8">
                  <c:v>aprile</c:v>
                </c:pt>
                <c:pt idx="9">
                  <c:v>aprile</c:v>
                </c:pt>
                <c:pt idx="10">
                  <c:v>aprile</c:v>
                </c:pt>
                <c:pt idx="11">
                  <c:v>aprile</c:v>
                </c:pt>
                <c:pt idx="12">
                  <c:v>aprile</c:v>
                </c:pt>
                <c:pt idx="13">
                  <c:v>maggio</c:v>
                </c:pt>
                <c:pt idx="14">
                  <c:v>maggio</c:v>
                </c:pt>
                <c:pt idx="15">
                  <c:v>giugno</c:v>
                </c:pt>
                <c:pt idx="16">
                  <c:v>giugno</c:v>
                </c:pt>
                <c:pt idx="17">
                  <c:v>giugno</c:v>
                </c:pt>
                <c:pt idx="18">
                  <c:v>luglio</c:v>
                </c:pt>
                <c:pt idx="19">
                  <c:v>agosto</c:v>
                </c:pt>
                <c:pt idx="20">
                  <c:v>agosto</c:v>
                </c:pt>
                <c:pt idx="21">
                  <c:v>settembre</c:v>
                </c:pt>
                <c:pt idx="22">
                  <c:v>settembre</c:v>
                </c:pt>
                <c:pt idx="23">
                  <c:v>novembre</c:v>
                </c:pt>
                <c:pt idx="24">
                  <c:v>dicembre</c:v>
                </c:pt>
              </c:strCache>
            </c:strRef>
          </c:cat>
          <c:val>
            <c:numRef>
              <c:f>'Education Web App Elementari'!$D$2:$D$26</c:f>
              <c:numCache>
                <c:formatCode>[$€-2]\ #,##0.00</c:formatCode>
                <c:ptCount val="25"/>
                <c:pt idx="0">
                  <c:v>110.15</c:v>
                </c:pt>
                <c:pt idx="1">
                  <c:v>38.04</c:v>
                </c:pt>
                <c:pt idx="2">
                  <c:v>140.69999999999999</c:v>
                </c:pt>
                <c:pt idx="3">
                  <c:v>32.15</c:v>
                </c:pt>
                <c:pt idx="4">
                  <c:v>52.47</c:v>
                </c:pt>
                <c:pt idx="5">
                  <c:v>31.11</c:v>
                </c:pt>
                <c:pt idx="6">
                  <c:v>10.3</c:v>
                </c:pt>
                <c:pt idx="7">
                  <c:v>14.03</c:v>
                </c:pt>
                <c:pt idx="8">
                  <c:v>47.7</c:v>
                </c:pt>
                <c:pt idx="9">
                  <c:v>108</c:v>
                </c:pt>
                <c:pt idx="10">
                  <c:v>53.1</c:v>
                </c:pt>
                <c:pt idx="11">
                  <c:v>92.42</c:v>
                </c:pt>
                <c:pt idx="12">
                  <c:v>12</c:v>
                </c:pt>
                <c:pt idx="13">
                  <c:v>140.12</c:v>
                </c:pt>
                <c:pt idx="14">
                  <c:v>23.31</c:v>
                </c:pt>
                <c:pt idx="15">
                  <c:v>92.48</c:v>
                </c:pt>
                <c:pt idx="16">
                  <c:v>35.130000000000003</c:v>
                </c:pt>
                <c:pt idx="17">
                  <c:v>52.16</c:v>
                </c:pt>
                <c:pt idx="18">
                  <c:v>35.71</c:v>
                </c:pt>
                <c:pt idx="19">
                  <c:v>113.1</c:v>
                </c:pt>
                <c:pt idx="20">
                  <c:v>55.1</c:v>
                </c:pt>
                <c:pt idx="21">
                  <c:v>2.64</c:v>
                </c:pt>
                <c:pt idx="22">
                  <c:v>99.64</c:v>
                </c:pt>
                <c:pt idx="23">
                  <c:v>66.98</c:v>
                </c:pt>
                <c:pt idx="24">
                  <c:v>139.11000000000001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1-4C4C-A9F3-C09EA5720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24127"/>
        <c:axId val="24622879"/>
      </c:lineChart>
      <c:catAx>
        <c:axId val="24624127"/>
        <c:scaling>
          <c:orientation val="minMax"/>
        </c:scaling>
        <c:delete val="0"/>
        <c:axPos val="b"/>
        <c:numFmt formatCode="General" sourceLinked="1"/>
        <c:majorTickMark val="in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622879"/>
        <c:crosses val="autoZero"/>
        <c:auto val="0"/>
        <c:lblAlgn val="ctr"/>
        <c:lblOffset val="100"/>
        <c:noMultiLvlLbl val="0"/>
      </c:catAx>
      <c:valAx>
        <c:axId val="2462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Importo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[$€-2]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6241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440872</xdr:colOff>
      <xdr:row>29</xdr:row>
      <xdr:rowOff>65313</xdr:rowOff>
    </xdr:from>
    <xdr:to>
      <xdr:col>5</xdr:col>
      <xdr:colOff>985158</xdr:colOff>
      <xdr:row>43</xdr:row>
      <xdr:rowOff>65313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60B2D95-402A-83BE-468D-3AA455B33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a astolfi" refreshedDate="44838.443107870371" createdVersion="8" refreshedVersion="8" minRefreshableVersion="3" recordCount="26" xr:uid="{57F2CDF4-4815-40F1-8076-C8103849C06B}">
  <cacheSource type="worksheet">
    <worksheetSource ref="A1:G27" sheet="Education Web App Elementari"/>
  </cacheSource>
  <cacheFields count="7">
    <cacheField name="# Fattura" numFmtId="0">
      <sharedItems containsString="0" containsBlank="1" containsNumber="1" containsInteger="1" minValue="1" maxValue="25"/>
    </cacheField>
    <cacheField name="Provincia" numFmtId="0">
      <sharedItems containsBlank="1"/>
    </cacheField>
    <cacheField name="Mese" numFmtId="0">
      <sharedItems containsBlank="1" count="12">
        <s v="gennaio"/>
        <s v="maggio"/>
        <s v="dicembre"/>
        <s v="agosto"/>
        <s v="aprile"/>
        <s v="settembre"/>
        <s v="giugno"/>
        <s v="novembre"/>
        <s v="febbraio"/>
        <s v="luglio"/>
        <s v="marzo"/>
        <m/>
      </sharedItems>
    </cacheField>
    <cacheField name="Importo Fattura" numFmtId="0">
      <sharedItems containsString="0" containsBlank="1" containsNumber="1" minValue="2.64" maxValue="140.69999999999999"/>
    </cacheField>
    <cacheField name="Materia" numFmtId="0">
      <sharedItems containsBlank="1" count="8">
        <s v="Geografia"/>
        <s v="Italiano"/>
        <s v="Informatica"/>
        <s v="Matematica"/>
        <s v="Scienze"/>
        <s v="Inglese"/>
        <s v="Storia"/>
        <m/>
      </sharedItems>
    </cacheField>
    <cacheField name="Città" numFmtId="0">
      <sharedItems containsBlank="1"/>
    </cacheField>
    <cacheField name="Import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n v="3"/>
    <s v="Roma"/>
    <x v="0"/>
    <n v="140.69999999999999"/>
    <x v="0"/>
    <s v="Roma"/>
    <s v="Alto"/>
  </r>
  <r>
    <n v="14"/>
    <s v="Roma"/>
    <x v="1"/>
    <n v="140.12"/>
    <x v="0"/>
    <s v="Roma"/>
    <s v="Alto"/>
  </r>
  <r>
    <n v="25"/>
    <s v="Firenze"/>
    <x v="2"/>
    <n v="139.11000000000001"/>
    <x v="1"/>
    <s v="Firenze"/>
    <s v="Alto"/>
  </r>
  <r>
    <n v="20"/>
    <s v="Napoli"/>
    <x v="3"/>
    <n v="113.1"/>
    <x v="1"/>
    <s v="Napoli"/>
    <s v="Alto"/>
  </r>
  <r>
    <n v="1"/>
    <s v="Roma"/>
    <x v="0"/>
    <n v="110.15"/>
    <x v="0"/>
    <s v="Roma"/>
    <s v="Alto"/>
  </r>
  <r>
    <n v="10"/>
    <s v="Roma"/>
    <x v="4"/>
    <n v="108"/>
    <x v="0"/>
    <s v="Roma"/>
    <s v="Alto"/>
  </r>
  <r>
    <n v="23"/>
    <s v="Firenze"/>
    <x v="5"/>
    <n v="99.64"/>
    <x v="1"/>
    <s v="Firenze"/>
    <s v="Alto"/>
  </r>
  <r>
    <n v="16"/>
    <s v="Roma"/>
    <x v="6"/>
    <n v="92.48"/>
    <x v="2"/>
    <s v="Roma"/>
    <s v="Alto"/>
  </r>
  <r>
    <n v="12"/>
    <s v="Roma"/>
    <x v="4"/>
    <n v="92.42"/>
    <x v="3"/>
    <s v="Roma"/>
    <s v="Alto"/>
  </r>
  <r>
    <n v="24"/>
    <s v="Roma"/>
    <x v="7"/>
    <n v="66.98"/>
    <x v="4"/>
    <s v="Roma"/>
    <s v="Alto"/>
  </r>
  <r>
    <n v="21"/>
    <s v="Roma"/>
    <x v="3"/>
    <n v="55.1"/>
    <x v="5"/>
    <s v="Roma"/>
    <s v="Basso"/>
  </r>
  <r>
    <n v="11"/>
    <s v="Roma"/>
    <x v="4"/>
    <n v="53.1"/>
    <x v="6"/>
    <s v="Roma"/>
    <s v="Basso"/>
  </r>
  <r>
    <n v="5"/>
    <s v="Rieti"/>
    <x v="8"/>
    <n v="52.47"/>
    <x v="5"/>
    <s v="Rieti"/>
    <s v="Basso"/>
  </r>
  <r>
    <n v="18"/>
    <s v="Milano"/>
    <x v="6"/>
    <n v="52.16"/>
    <x v="0"/>
    <s v="Milano"/>
    <s v="Basso"/>
  </r>
  <r>
    <n v="9"/>
    <s v="Roma"/>
    <x v="4"/>
    <n v="47.7"/>
    <x v="4"/>
    <s v="Roma"/>
    <s v="Basso"/>
  </r>
  <r>
    <n v="2"/>
    <s v="Roma"/>
    <x v="0"/>
    <n v="38.04"/>
    <x v="3"/>
    <s v="Roma"/>
    <s v="Basso"/>
  </r>
  <r>
    <n v="19"/>
    <s v="Roma"/>
    <x v="9"/>
    <n v="35.71"/>
    <x v="6"/>
    <s v="Roma"/>
    <s v="Basso"/>
  </r>
  <r>
    <n v="17"/>
    <s v="Milano"/>
    <x v="6"/>
    <n v="35.130000000000003"/>
    <x v="3"/>
    <s v="Milano"/>
    <s v="Basso"/>
  </r>
  <r>
    <n v="4"/>
    <s v="Roma"/>
    <x v="8"/>
    <n v="32.15"/>
    <x v="4"/>
    <s v="Roma"/>
    <s v="Basso"/>
  </r>
  <r>
    <n v="6"/>
    <s v="Roma"/>
    <x v="10"/>
    <n v="31.11"/>
    <x v="6"/>
    <s v="Roma"/>
    <s v="Basso"/>
  </r>
  <r>
    <n v="15"/>
    <s v="Roma"/>
    <x v="1"/>
    <n v="23.31"/>
    <x v="3"/>
    <s v="Roma"/>
    <s v="Basso"/>
  </r>
  <r>
    <n v="8"/>
    <s v="Roma"/>
    <x v="4"/>
    <n v="14.03"/>
    <x v="5"/>
    <s v="Roma"/>
    <s v="Basso"/>
  </r>
  <r>
    <n v="13"/>
    <s v="Roma"/>
    <x v="4"/>
    <n v="12"/>
    <x v="5"/>
    <s v="Roma"/>
    <s v="Basso"/>
  </r>
  <r>
    <n v="7"/>
    <s v="Roma"/>
    <x v="10"/>
    <n v="10.3"/>
    <x v="5"/>
    <s v="Roma"/>
    <s v="Basso"/>
  </r>
  <r>
    <n v="22"/>
    <s v="Roma"/>
    <x v="5"/>
    <n v="2.64"/>
    <x v="6"/>
    <s v="Roma"/>
    <s v="Basso"/>
  </r>
  <r>
    <m/>
    <m/>
    <x v="11"/>
    <m/>
    <x v="7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230276-FA9D-4008-846B-4AC726AC81E2}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1:J15" firstHeaderRow="1" firstDataRow="2" firstDataCol="1"/>
  <pivotFields count="7">
    <pivotField showAll="0"/>
    <pivotField showAll="0"/>
    <pivotField axis="axisRow" showAll="0">
      <items count="13">
        <item x="0"/>
        <item x="8"/>
        <item x="10"/>
        <item x="4"/>
        <item x="1"/>
        <item x="6"/>
        <item x="9"/>
        <item x="3"/>
        <item x="5"/>
        <item x="7"/>
        <item x="2"/>
        <item x="11"/>
        <item t="default"/>
      </items>
    </pivotField>
    <pivotField dataField="1" showAll="0"/>
    <pivotField axis="axisCol" showAll="0">
      <items count="9">
        <item x="0"/>
        <item x="2"/>
        <item x="5"/>
        <item x="1"/>
        <item x="3"/>
        <item x="4"/>
        <item x="6"/>
        <item x="7"/>
        <item t="default"/>
      </items>
    </pivotField>
    <pivotField showAll="0"/>
    <pivotField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omma di Importo Fattura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6A9CE1-3069-4E24-85FF-EF6EE866B360}" name="Tabella1" displayName="Tabella1" ref="A1:G26" totalsRowShown="0" headerRowDxfId="8" dataDxfId="7">
  <autoFilter ref="A1:G26" xr:uid="{DF6A9CE1-3069-4E24-85FF-EF6EE866B360}"/>
  <sortState xmlns:xlrd2="http://schemas.microsoft.com/office/spreadsheetml/2017/richdata2" ref="A2:G26">
    <sortCondition ref="A1:A26"/>
  </sortState>
  <tableColumns count="7">
    <tableColumn id="1" xr3:uid="{286BC5A8-6042-4ADD-A4E1-567D16803EBD}" name="# Fattura" dataDxfId="6"/>
    <tableColumn id="2" xr3:uid="{518C2D6E-3E73-4DA6-BC63-7F6FD8E3FEA3}" name="Provincia" dataDxfId="5"/>
    <tableColumn id="3" xr3:uid="{1B776567-8299-47D4-B5CC-1FEE16C04F24}" name="Mese" dataDxfId="4"/>
    <tableColumn id="4" xr3:uid="{2235CD05-8410-4C4E-84EE-729FC655BC7B}" name="Importo Fattura" dataDxfId="3"/>
    <tableColumn id="5" xr3:uid="{3509B7C0-8F89-4EA9-AB77-EC2F16AFF945}" name="Materia" dataDxfId="2"/>
    <tableColumn id="6" xr3:uid="{9759FD8D-8F82-4BF9-93A3-2C77EC93739B}" name="Città" dataDxfId="1">
      <calculatedColumnFormula>VLOOKUP(Tabella1[[#This Row],[Provincia]],Città!$A$2:$B$6,2,FALSE)</calculatedColumnFormula>
    </tableColumn>
    <tableColumn id="9" xr3:uid="{9DFAA15B-F12C-4F7F-ACF5-E4945CEA1D0C}" name="Importo" dataDxfId="0">
      <calculatedColumnFormula>IF(D2&gt;63.91,"Alto", "Basso")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1000"/>
  <sheetViews>
    <sheetView tabSelected="1" topLeftCell="A40" zoomScaleNormal="100" workbookViewId="0">
      <selection activeCell="I56" sqref="I56"/>
    </sheetView>
  </sheetViews>
  <sheetFormatPr defaultColWidth="14.44140625" defaultRowHeight="15" customHeight="1" outlineLevelCol="1" x14ac:dyDescent="0.3"/>
  <cols>
    <col min="1" max="1" width="10.77734375" customWidth="1"/>
    <col min="2" max="2" width="11" customWidth="1"/>
    <col min="3" max="3" width="9.5546875" customWidth="1"/>
    <col min="4" max="4" width="16.5546875" customWidth="1"/>
    <col min="5" max="5" width="11" customWidth="1"/>
    <col min="6" max="7" width="14.44140625" customWidth="1"/>
    <col min="8" max="8" width="3.33203125" customWidth="1" outlineLevel="1"/>
    <col min="9" max="9" width="219.88671875" bestFit="1" customWidth="1" outlineLevel="1"/>
    <col min="10" max="10" width="29.33203125" customWidth="1" outlineLevel="1"/>
    <col min="11" max="17" width="14.44140625" outlineLevel="1"/>
  </cols>
  <sheetData>
    <row r="1" spans="1:30" ht="15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57</v>
      </c>
      <c r="H1" s="1"/>
      <c r="I1" s="1" t="s">
        <v>6</v>
      </c>
      <c r="J1" s="1" t="s">
        <v>7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.75" customHeight="1" x14ac:dyDescent="0.3">
      <c r="A2" s="3">
        <v>1</v>
      </c>
      <c r="B2" s="2" t="s">
        <v>8</v>
      </c>
      <c r="C2" s="2" t="s">
        <v>9</v>
      </c>
      <c r="D2" s="4">
        <v>110.15</v>
      </c>
      <c r="E2" s="5" t="s">
        <v>10</v>
      </c>
      <c r="F2" s="2" t="str">
        <f>VLOOKUP(Tabella1[[#This Row],[Provincia]],Città!$A$2:$B$6,2,FALSE)</f>
        <v>Roma</v>
      </c>
      <c r="G2" s="2" t="str">
        <f t="shared" ref="G2:G26" si="0">IF(D2&gt;63.91,"Alto", "Basso")</f>
        <v>Alto</v>
      </c>
      <c r="H2" s="3">
        <v>1</v>
      </c>
      <c r="I2" s="2" t="s">
        <v>11</v>
      </c>
      <c r="J2" s="18" t="s">
        <v>12</v>
      </c>
      <c r="K2" s="18"/>
      <c r="L2" s="18"/>
      <c r="M2" s="11"/>
      <c r="N2" s="11"/>
      <c r="O2" s="11"/>
      <c r="P2" s="11"/>
      <c r="Q2" s="1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5.75" customHeight="1" x14ac:dyDescent="0.3">
      <c r="A3" s="3">
        <v>2</v>
      </c>
      <c r="B3" s="2" t="s">
        <v>8</v>
      </c>
      <c r="C3" s="2" t="s">
        <v>9</v>
      </c>
      <c r="D3" s="4">
        <v>38.04</v>
      </c>
      <c r="E3" s="2" t="s">
        <v>13</v>
      </c>
      <c r="F3" s="2" t="str">
        <f>VLOOKUP(Tabella1[[#This Row],[Provincia]],Città!$A$2:$B$6,2,FALSE)</f>
        <v>Roma</v>
      </c>
      <c r="G3" s="2" t="str">
        <f t="shared" si="0"/>
        <v>Basso</v>
      </c>
      <c r="H3" s="3">
        <v>2</v>
      </c>
      <c r="I3" s="2" t="s">
        <v>14</v>
      </c>
      <c r="J3" s="11" t="s">
        <v>15</v>
      </c>
      <c r="K3" s="12"/>
      <c r="L3" s="11"/>
      <c r="M3" s="11"/>
      <c r="N3" s="11"/>
      <c r="O3" s="11"/>
      <c r="P3" s="11"/>
      <c r="Q3" s="11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5.75" customHeight="1" x14ac:dyDescent="0.3">
      <c r="A4" s="3">
        <v>3</v>
      </c>
      <c r="B4" s="2" t="s">
        <v>8</v>
      </c>
      <c r="C4" s="2" t="s">
        <v>9</v>
      </c>
      <c r="D4" s="4">
        <v>140.69999999999999</v>
      </c>
      <c r="E4" s="2" t="s">
        <v>10</v>
      </c>
      <c r="F4" s="2" t="str">
        <f>VLOOKUP(Tabella1[[#This Row],[Provincia]],Città!$A$2:$B$6,2,FALSE)</f>
        <v>Roma</v>
      </c>
      <c r="G4" s="2" t="str">
        <f t="shared" si="0"/>
        <v>Alto</v>
      </c>
      <c r="H4" s="3">
        <v>3</v>
      </c>
      <c r="I4" s="2" t="s">
        <v>16</v>
      </c>
      <c r="J4" s="11" t="s">
        <v>17</v>
      </c>
      <c r="K4" s="12"/>
      <c r="L4" s="11"/>
      <c r="M4" s="11"/>
      <c r="N4" s="11"/>
      <c r="O4" s="11"/>
      <c r="P4" s="11"/>
      <c r="Q4" s="11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5.75" customHeight="1" x14ac:dyDescent="0.3">
      <c r="A5" s="3">
        <v>4</v>
      </c>
      <c r="B5" s="2" t="s">
        <v>8</v>
      </c>
      <c r="C5" s="7" t="s">
        <v>18</v>
      </c>
      <c r="D5" s="4">
        <v>32.15</v>
      </c>
      <c r="E5" s="2" t="s">
        <v>19</v>
      </c>
      <c r="F5" s="2" t="str">
        <f>VLOOKUP(Tabella1[[#This Row],[Provincia]],Città!$A$2:$B$6,2,FALSE)</f>
        <v>Roma</v>
      </c>
      <c r="G5" s="2" t="str">
        <f t="shared" si="0"/>
        <v>Basso</v>
      </c>
      <c r="H5" s="3">
        <v>4</v>
      </c>
      <c r="I5" s="2" t="s">
        <v>20</v>
      </c>
      <c r="J5" s="11" t="s">
        <v>21</v>
      </c>
      <c r="K5" s="12"/>
      <c r="L5" s="11"/>
      <c r="M5" s="11"/>
      <c r="N5" s="11"/>
      <c r="O5" s="11"/>
      <c r="P5" s="11"/>
      <c r="Q5" s="11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5.75" customHeight="1" x14ac:dyDescent="0.3">
      <c r="A6" s="3">
        <v>5</v>
      </c>
      <c r="B6" s="2" t="s">
        <v>22</v>
      </c>
      <c r="C6" s="7" t="s">
        <v>18</v>
      </c>
      <c r="D6" s="4">
        <v>52.47</v>
      </c>
      <c r="E6" s="2" t="s">
        <v>23</v>
      </c>
      <c r="F6" s="2" t="str">
        <f>VLOOKUP(Tabella1[[#This Row],[Provincia]],Città!$A$2:$B$6,2,FALSE)</f>
        <v>Rieti</v>
      </c>
      <c r="G6" s="2" t="str">
        <f t="shared" si="0"/>
        <v>Basso</v>
      </c>
      <c r="H6" s="3">
        <v>5</v>
      </c>
      <c r="I6" s="2" t="s">
        <v>24</v>
      </c>
      <c r="J6" s="13">
        <f>SUM(D2:D26)</f>
        <v>1597.65</v>
      </c>
      <c r="K6" s="13"/>
      <c r="L6" s="11"/>
      <c r="M6" s="11"/>
      <c r="N6" s="11"/>
      <c r="O6" s="11"/>
      <c r="P6" s="11"/>
      <c r="Q6" s="11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5.75" customHeight="1" x14ac:dyDescent="0.3">
      <c r="A7" s="3">
        <v>6</v>
      </c>
      <c r="B7" s="2" t="s">
        <v>8</v>
      </c>
      <c r="C7" s="7" t="s">
        <v>25</v>
      </c>
      <c r="D7" s="4">
        <v>31.11</v>
      </c>
      <c r="E7" s="2" t="s">
        <v>26</v>
      </c>
      <c r="F7" s="2" t="str">
        <f>VLOOKUP(Tabella1[[#This Row],[Provincia]],Città!$A$2:$B$6,2,FALSE)</f>
        <v>Roma</v>
      </c>
      <c r="G7" s="2" t="str">
        <f t="shared" si="0"/>
        <v>Basso</v>
      </c>
      <c r="H7" s="3">
        <v>6</v>
      </c>
      <c r="I7" s="2" t="s">
        <v>27</v>
      </c>
      <c r="J7" s="13">
        <f>SUMIF(C2:C26,"Giugno",D2:D26)</f>
        <v>179.77</v>
      </c>
      <c r="K7" s="13"/>
      <c r="L7" s="11"/>
      <c r="M7" s="11"/>
      <c r="N7" s="11"/>
      <c r="O7" s="11"/>
      <c r="P7" s="11"/>
      <c r="Q7" s="11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5.75" customHeight="1" x14ac:dyDescent="0.3">
      <c r="A8" s="3">
        <v>7</v>
      </c>
      <c r="B8" s="2" t="s">
        <v>8</v>
      </c>
      <c r="C8" s="7" t="s">
        <v>25</v>
      </c>
      <c r="D8" s="4">
        <v>10.3</v>
      </c>
      <c r="E8" s="2" t="s">
        <v>23</v>
      </c>
      <c r="F8" s="2" t="str">
        <f>VLOOKUP(Tabella1[[#This Row],[Provincia]],Città!$A$2:$B$6,2,FALSE)</f>
        <v>Roma</v>
      </c>
      <c r="G8" s="2" t="str">
        <f t="shared" si="0"/>
        <v>Basso</v>
      </c>
      <c r="H8" s="3">
        <v>7</v>
      </c>
      <c r="I8" s="2" t="s">
        <v>28</v>
      </c>
      <c r="J8" s="11" t="s">
        <v>42</v>
      </c>
      <c r="K8" s="11"/>
      <c r="L8" s="11"/>
      <c r="M8" s="11"/>
      <c r="N8" s="11"/>
      <c r="O8" s="11"/>
      <c r="P8" s="11"/>
      <c r="Q8" s="11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5.75" customHeight="1" x14ac:dyDescent="0.3">
      <c r="A9" s="3">
        <v>8</v>
      </c>
      <c r="B9" s="2" t="s">
        <v>8</v>
      </c>
      <c r="C9" s="7" t="s">
        <v>29</v>
      </c>
      <c r="D9" s="4">
        <v>14.03</v>
      </c>
      <c r="E9" s="2" t="s">
        <v>23</v>
      </c>
      <c r="F9" s="2" t="str">
        <f>VLOOKUP(Tabella1[[#This Row],[Provincia]],Città!$A$2:$B$6,2,FALSE)</f>
        <v>Roma</v>
      </c>
      <c r="G9" s="2" t="str">
        <f t="shared" si="0"/>
        <v>Basso</v>
      </c>
      <c r="H9" s="3">
        <v>8</v>
      </c>
      <c r="I9" s="2" t="s">
        <v>30</v>
      </c>
      <c r="J9" s="11"/>
      <c r="K9" s="11"/>
      <c r="L9" s="11"/>
      <c r="M9" s="11"/>
      <c r="N9" s="11"/>
      <c r="O9" s="11"/>
      <c r="P9" s="11"/>
      <c r="Q9" s="11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5.75" customHeight="1" x14ac:dyDescent="0.3">
      <c r="A10" s="3">
        <v>9</v>
      </c>
      <c r="B10" s="2" t="s">
        <v>8</v>
      </c>
      <c r="C10" s="7" t="s">
        <v>29</v>
      </c>
      <c r="D10" s="4">
        <v>47.7</v>
      </c>
      <c r="E10" s="2" t="s">
        <v>19</v>
      </c>
      <c r="F10" s="2" t="str">
        <f>VLOOKUP(Tabella1[[#This Row],[Provincia]],Città!$A$2:$B$6,2,FALSE)</f>
        <v>Roma</v>
      </c>
      <c r="G10" s="2" t="str">
        <f t="shared" si="0"/>
        <v>Basso</v>
      </c>
      <c r="H10" s="3">
        <v>9</v>
      </c>
      <c r="I10" s="2" t="s">
        <v>31</v>
      </c>
      <c r="J10" s="11" t="s">
        <v>56</v>
      </c>
      <c r="K10" s="11"/>
      <c r="L10" s="11"/>
      <c r="M10" s="11"/>
      <c r="N10" s="11"/>
      <c r="O10" s="11"/>
      <c r="P10" s="11"/>
      <c r="Q10" s="1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5.75" customHeight="1" x14ac:dyDescent="0.3">
      <c r="A11" s="3">
        <v>10</v>
      </c>
      <c r="B11" s="2" t="s">
        <v>8</v>
      </c>
      <c r="C11" s="7" t="s">
        <v>29</v>
      </c>
      <c r="D11" s="4">
        <v>108</v>
      </c>
      <c r="E11" s="2" t="s">
        <v>10</v>
      </c>
      <c r="F11" s="2" t="str">
        <f>VLOOKUP(Tabella1[[#This Row],[Provincia]],Città!$A$2:$B$6,2,FALSE)</f>
        <v>Roma</v>
      </c>
      <c r="G11" s="2" t="str">
        <f t="shared" si="0"/>
        <v>Alto</v>
      </c>
      <c r="H11" s="3">
        <v>10</v>
      </c>
      <c r="I11" s="2" t="s">
        <v>32</v>
      </c>
      <c r="J11" s="11">
        <f>COUNTIF(Tabella1[Provincia],"Milano")</f>
        <v>2</v>
      </c>
      <c r="K11" s="11"/>
      <c r="L11" s="11"/>
      <c r="M11" s="11"/>
      <c r="N11" s="11"/>
      <c r="O11" s="11"/>
      <c r="P11" s="11"/>
      <c r="Q11" s="11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5.75" customHeight="1" x14ac:dyDescent="0.3">
      <c r="A12" s="3">
        <v>11</v>
      </c>
      <c r="B12" s="2" t="s">
        <v>8</v>
      </c>
      <c r="C12" s="7" t="s">
        <v>29</v>
      </c>
      <c r="D12" s="4">
        <v>53.1</v>
      </c>
      <c r="E12" s="2" t="s">
        <v>26</v>
      </c>
      <c r="F12" s="2" t="str">
        <f>VLOOKUP(Tabella1[[#This Row],[Provincia]],Città!$A$2:$B$6,2,FALSE)</f>
        <v>Roma</v>
      </c>
      <c r="G12" s="2" t="str">
        <f t="shared" si="0"/>
        <v>Basso</v>
      </c>
      <c r="H12" s="3">
        <v>11</v>
      </c>
      <c r="I12" s="2" t="s">
        <v>33</v>
      </c>
      <c r="J12" s="11">
        <f>COUNTIFS(Tabella1[Provincia],"Roma",Tabella1[Mese],"aprile")</f>
        <v>6</v>
      </c>
      <c r="K12" s="11"/>
      <c r="L12" s="11"/>
      <c r="M12" s="11"/>
      <c r="N12" s="11"/>
      <c r="O12" s="11"/>
      <c r="P12" s="11"/>
      <c r="Q12" s="11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5.75" customHeight="1" x14ac:dyDescent="0.3">
      <c r="A13" s="3">
        <v>12</v>
      </c>
      <c r="B13" s="2" t="s">
        <v>8</v>
      </c>
      <c r="C13" s="7" t="s">
        <v>29</v>
      </c>
      <c r="D13" s="4">
        <v>92.42</v>
      </c>
      <c r="E13" s="2" t="s">
        <v>13</v>
      </c>
      <c r="F13" s="2" t="str">
        <f>VLOOKUP(Tabella1[[#This Row],[Provincia]],Città!$A$2:$B$6,2,FALSE)</f>
        <v>Roma</v>
      </c>
      <c r="G13" s="2" t="str">
        <f t="shared" si="0"/>
        <v>Alto</v>
      </c>
      <c r="H13" s="3">
        <v>12</v>
      </c>
      <c r="I13" s="2" t="s">
        <v>34</v>
      </c>
      <c r="J13" s="13">
        <f>SUMIFS(Tabella1[Importo Fattura],Tabella1[Materia],"Geografia")</f>
        <v>551.13</v>
      </c>
      <c r="K13" s="13"/>
      <c r="L13" s="11"/>
      <c r="M13" s="11"/>
      <c r="N13" s="11"/>
      <c r="O13" s="11"/>
      <c r="P13" s="11"/>
      <c r="Q13" s="11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5.75" customHeight="1" x14ac:dyDescent="0.3">
      <c r="A14" s="3">
        <v>13</v>
      </c>
      <c r="B14" s="2" t="s">
        <v>8</v>
      </c>
      <c r="C14" s="7" t="s">
        <v>29</v>
      </c>
      <c r="D14" s="4">
        <v>12</v>
      </c>
      <c r="E14" s="2" t="s">
        <v>23</v>
      </c>
      <c r="F14" s="2" t="str">
        <f>VLOOKUP(Tabella1[[#This Row],[Provincia]],Città!$A$2:$B$6,2,FALSE)</f>
        <v>Roma</v>
      </c>
      <c r="G14" s="2" t="str">
        <f t="shared" si="0"/>
        <v>Basso</v>
      </c>
      <c r="H14" s="3">
        <v>13</v>
      </c>
      <c r="I14" s="2" t="s">
        <v>35</v>
      </c>
      <c r="J14" s="13">
        <f>AVERAGE(D2:D26)</f>
        <v>63.906000000000006</v>
      </c>
      <c r="K14" s="13"/>
      <c r="L14" s="11"/>
      <c r="M14" s="11"/>
      <c r="N14" s="11"/>
      <c r="O14" s="13"/>
      <c r="P14" s="11"/>
      <c r="Q14" s="11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5.75" customHeight="1" x14ac:dyDescent="0.3">
      <c r="A15" s="3">
        <v>14</v>
      </c>
      <c r="B15" s="2" t="s">
        <v>8</v>
      </c>
      <c r="C15" s="7" t="s">
        <v>36</v>
      </c>
      <c r="D15" s="4">
        <v>140.12</v>
      </c>
      <c r="E15" s="2" t="s">
        <v>10</v>
      </c>
      <c r="F15" s="2" t="str">
        <f>VLOOKUP(Tabella1[[#This Row],[Provincia]],Città!$A$2:$B$6,2,FALSE)</f>
        <v>Roma</v>
      </c>
      <c r="G15" s="2" t="str">
        <f t="shared" si="0"/>
        <v>Alto</v>
      </c>
      <c r="H15" s="3">
        <v>14</v>
      </c>
      <c r="I15" s="2" t="s">
        <v>37</v>
      </c>
      <c r="J15" s="13">
        <f>AVERAGEIFS(Tabella1[Importo Fattura],D2:D26, "&gt;20")</f>
        <v>74.222857142857137</v>
      </c>
      <c r="K15" s="13"/>
      <c r="L15" s="14"/>
      <c r="M15" s="11"/>
      <c r="N15" s="11"/>
      <c r="O15" s="13"/>
      <c r="P15" s="11"/>
      <c r="Q15" s="11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5.75" customHeight="1" x14ac:dyDescent="0.3">
      <c r="A16" s="3">
        <v>15</v>
      </c>
      <c r="B16" s="2" t="s">
        <v>8</v>
      </c>
      <c r="C16" s="7" t="s">
        <v>36</v>
      </c>
      <c r="D16" s="4">
        <v>23.31</v>
      </c>
      <c r="E16" s="2" t="s">
        <v>13</v>
      </c>
      <c r="F16" s="2" t="str">
        <f>VLOOKUP(Tabella1[[#This Row],[Provincia]],Città!$A$2:$B$6,2,FALSE)</f>
        <v>Roma</v>
      </c>
      <c r="G16" s="2" t="str">
        <f t="shared" si="0"/>
        <v>Basso</v>
      </c>
      <c r="H16" s="3">
        <v>15</v>
      </c>
      <c r="I16" s="2" t="s">
        <v>38</v>
      </c>
      <c r="J16" s="13">
        <f>AVERAGEIFS(Tabella1[Importo Fattura],D2:D26,"&lt;106")</f>
        <v>44.551052631578955</v>
      </c>
      <c r="K16" s="13"/>
      <c r="L16" s="13"/>
      <c r="M16" s="11"/>
      <c r="N16" s="11"/>
      <c r="O16" s="13"/>
      <c r="P16" s="11"/>
      <c r="Q16" s="11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5.75" customHeight="1" x14ac:dyDescent="0.3">
      <c r="A17" s="3">
        <v>16</v>
      </c>
      <c r="B17" s="2" t="s">
        <v>8</v>
      </c>
      <c r="C17" s="7" t="s">
        <v>39</v>
      </c>
      <c r="D17" s="4">
        <v>92.48</v>
      </c>
      <c r="E17" s="2" t="s">
        <v>40</v>
      </c>
      <c r="F17" s="2" t="str">
        <f>VLOOKUP(Tabella1[[#This Row],[Provincia]],Città!$A$2:$B$6,2,FALSE)</f>
        <v>Roma</v>
      </c>
      <c r="G17" s="2" t="str">
        <f t="shared" si="0"/>
        <v>Alto</v>
      </c>
      <c r="H17" s="3">
        <v>16</v>
      </c>
      <c r="I17" s="2" t="s">
        <v>41</v>
      </c>
      <c r="J17" s="11"/>
      <c r="K17" s="11"/>
      <c r="L17" s="11"/>
      <c r="M17" s="11"/>
      <c r="N17" s="11"/>
      <c r="O17" s="13"/>
      <c r="P17" s="11"/>
      <c r="Q17" s="11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5.75" customHeight="1" x14ac:dyDescent="0.3">
      <c r="A18" s="3">
        <v>17</v>
      </c>
      <c r="B18" s="2" t="s">
        <v>42</v>
      </c>
      <c r="C18" s="7" t="s">
        <v>39</v>
      </c>
      <c r="D18" s="4">
        <v>35.130000000000003</v>
      </c>
      <c r="E18" s="2" t="s">
        <v>13</v>
      </c>
      <c r="F18" s="2" t="str">
        <f>VLOOKUP(Tabella1[[#This Row],[Provincia]],Città!$A$2:$B$6,2,FALSE)</f>
        <v>Milano</v>
      </c>
      <c r="G18" s="2" t="str">
        <f t="shared" si="0"/>
        <v>Basso</v>
      </c>
      <c r="H18" s="3">
        <v>17</v>
      </c>
      <c r="I18" s="10" t="s">
        <v>43</v>
      </c>
      <c r="J18" s="11" t="s">
        <v>44</v>
      </c>
      <c r="K18" s="11"/>
      <c r="L18" s="11"/>
      <c r="M18" s="11"/>
      <c r="N18" s="11"/>
      <c r="O18" s="13"/>
      <c r="P18" s="11"/>
      <c r="Q18" s="11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5.75" customHeight="1" x14ac:dyDescent="0.3">
      <c r="A19" s="3">
        <v>18</v>
      </c>
      <c r="B19" s="2" t="s">
        <v>42</v>
      </c>
      <c r="C19" s="7" t="s">
        <v>39</v>
      </c>
      <c r="D19" s="4">
        <v>52.16</v>
      </c>
      <c r="E19" s="2" t="s">
        <v>10</v>
      </c>
      <c r="F19" s="2" t="str">
        <f>VLOOKUP(Tabella1[[#This Row],[Provincia]],Città!$A$2:$B$6,2,FALSE)</f>
        <v>Milano</v>
      </c>
      <c r="G19" s="2" t="str">
        <f t="shared" si="0"/>
        <v>Basso</v>
      </c>
      <c r="H19" s="3">
        <v>18</v>
      </c>
      <c r="I19" s="2" t="s">
        <v>45</v>
      </c>
      <c r="J19" s="18" t="s">
        <v>63</v>
      </c>
      <c r="K19" s="18"/>
      <c r="L19" s="18"/>
      <c r="M19" s="11"/>
      <c r="N19" s="11"/>
      <c r="O19" s="13"/>
      <c r="P19" s="11"/>
      <c r="Q19" s="11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5.75" customHeight="1" x14ac:dyDescent="0.3">
      <c r="A20" s="3">
        <v>19</v>
      </c>
      <c r="B20" s="2" t="s">
        <v>8</v>
      </c>
      <c r="C20" s="7" t="s">
        <v>46</v>
      </c>
      <c r="D20" s="4">
        <v>35.71</v>
      </c>
      <c r="E20" s="2" t="s">
        <v>26</v>
      </c>
      <c r="F20" s="2" t="str">
        <f>VLOOKUP(Tabella1[[#This Row],[Provincia]],Città!$A$2:$B$6,2,FALSE)</f>
        <v>Roma</v>
      </c>
      <c r="G20" s="2" t="str">
        <f t="shared" si="0"/>
        <v>Basso</v>
      </c>
      <c r="H20" s="3">
        <v>19</v>
      </c>
      <c r="I20" s="2" t="s">
        <v>47</v>
      </c>
      <c r="J20" s="11"/>
      <c r="K20" s="11"/>
      <c r="L20" s="11"/>
      <c r="M20" s="11"/>
      <c r="N20" s="11"/>
      <c r="O20" s="13"/>
      <c r="P20" s="11"/>
      <c r="Q20" s="11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5.75" customHeight="1" x14ac:dyDescent="0.3">
      <c r="A21" s="3">
        <v>20</v>
      </c>
      <c r="B21" s="2" t="s">
        <v>48</v>
      </c>
      <c r="C21" s="7" t="s">
        <v>49</v>
      </c>
      <c r="D21" s="4">
        <v>113.1</v>
      </c>
      <c r="E21" s="2" t="s">
        <v>50</v>
      </c>
      <c r="F21" s="2" t="str">
        <f>VLOOKUP(Tabella1[[#This Row],[Provincia]],Città!$A$2:$B$6,2,FALSE)</f>
        <v>Napoli</v>
      </c>
      <c r="G21" s="2" t="str">
        <f t="shared" si="0"/>
        <v>Alto</v>
      </c>
      <c r="H21" s="3">
        <v>20</v>
      </c>
      <c r="I21" s="2" t="s">
        <v>51</v>
      </c>
      <c r="J21" s="18" t="s">
        <v>64</v>
      </c>
      <c r="K21" s="18"/>
      <c r="L21" s="18"/>
      <c r="M21" s="18"/>
      <c r="N21" s="18"/>
      <c r="O21" s="18"/>
      <c r="P21" s="18"/>
      <c r="Q21" s="18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5.75" customHeight="1" x14ac:dyDescent="0.3">
      <c r="A22" s="3">
        <v>21</v>
      </c>
      <c r="B22" s="2" t="s">
        <v>8</v>
      </c>
      <c r="C22" s="7" t="s">
        <v>49</v>
      </c>
      <c r="D22" s="4">
        <v>55.1</v>
      </c>
      <c r="E22" s="2" t="s">
        <v>23</v>
      </c>
      <c r="F22" s="2" t="str">
        <f>VLOOKUP(Tabella1[[#This Row],[Provincia]],Città!$A$2:$B$6,2,FALSE)</f>
        <v>Roma</v>
      </c>
      <c r="G22" s="2" t="str">
        <f t="shared" si="0"/>
        <v>Basso</v>
      </c>
      <c r="H22" s="2"/>
      <c r="I22" s="2"/>
      <c r="J22" s="2"/>
      <c r="K22" s="2"/>
      <c r="L22" s="2"/>
      <c r="M22" s="2"/>
      <c r="N22" s="2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5.75" customHeight="1" x14ac:dyDescent="0.3">
      <c r="A23" s="3">
        <v>22</v>
      </c>
      <c r="B23" s="2" t="s">
        <v>8</v>
      </c>
      <c r="C23" s="7" t="s">
        <v>52</v>
      </c>
      <c r="D23" s="4">
        <v>2.64</v>
      </c>
      <c r="E23" s="2" t="s">
        <v>26</v>
      </c>
      <c r="F23" s="2" t="str">
        <f>VLOOKUP(Tabella1[[#This Row],[Provincia]],Città!$A$2:$B$6,2,FALSE)</f>
        <v>Roma</v>
      </c>
      <c r="G23" s="2" t="str">
        <f t="shared" si="0"/>
        <v>Basso</v>
      </c>
      <c r="H23" s="2"/>
      <c r="I23" s="2"/>
      <c r="J23" s="2"/>
      <c r="K23" s="2"/>
      <c r="L23" s="2"/>
      <c r="M23" s="2"/>
      <c r="N23" s="2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5.75" customHeight="1" x14ac:dyDescent="0.3">
      <c r="A24" s="3">
        <v>23</v>
      </c>
      <c r="B24" s="2" t="s">
        <v>53</v>
      </c>
      <c r="C24" s="7" t="s">
        <v>52</v>
      </c>
      <c r="D24" s="4">
        <v>99.64</v>
      </c>
      <c r="E24" s="2" t="s">
        <v>50</v>
      </c>
      <c r="F24" s="2" t="str">
        <f>VLOOKUP(Tabella1[[#This Row],[Provincia]],Città!$A$2:$B$6,2,FALSE)</f>
        <v>Firenze</v>
      </c>
      <c r="G24" s="2" t="str">
        <f t="shared" si="0"/>
        <v>Alto</v>
      </c>
      <c r="H24" s="2"/>
      <c r="I24" s="2"/>
      <c r="J24" s="2"/>
      <c r="K24" s="2"/>
      <c r="L24" s="2"/>
      <c r="M24" s="2"/>
      <c r="N24" s="2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5.75" customHeight="1" x14ac:dyDescent="0.3">
      <c r="A25" s="3">
        <v>24</v>
      </c>
      <c r="B25" s="2" t="s">
        <v>8</v>
      </c>
      <c r="C25" s="7" t="s">
        <v>54</v>
      </c>
      <c r="D25" s="4">
        <v>66.98</v>
      </c>
      <c r="E25" s="2" t="s">
        <v>19</v>
      </c>
      <c r="F25" s="2" t="str">
        <f>VLOOKUP(Tabella1[[#This Row],[Provincia]],Città!$A$2:$B$6,2,FALSE)</f>
        <v>Roma</v>
      </c>
      <c r="G25" s="2" t="str">
        <f t="shared" si="0"/>
        <v>Alto</v>
      </c>
      <c r="H25" s="2"/>
      <c r="I25" s="2"/>
      <c r="J25" s="2"/>
      <c r="K25" s="2"/>
      <c r="L25" s="2"/>
      <c r="M25" s="2"/>
      <c r="N25" s="2"/>
      <c r="O25" s="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5.75" customHeight="1" x14ac:dyDescent="0.3">
      <c r="A26" s="3">
        <v>25</v>
      </c>
      <c r="B26" s="2" t="s">
        <v>53</v>
      </c>
      <c r="C26" s="7" t="s">
        <v>55</v>
      </c>
      <c r="D26" s="4">
        <v>139.11000000000001</v>
      </c>
      <c r="E26" s="2" t="s">
        <v>50</v>
      </c>
      <c r="F26" s="2" t="str">
        <f>VLOOKUP(Tabella1[[#This Row],[Provincia]],Città!$A$2:$B$6,2,FALSE)</f>
        <v>Firenze</v>
      </c>
      <c r="G26" s="2" t="str">
        <f t="shared" si="0"/>
        <v>Alto</v>
      </c>
      <c r="H26" s="2"/>
      <c r="I26" s="2"/>
      <c r="J26" s="2"/>
      <c r="K26" s="2"/>
      <c r="L26" s="2"/>
      <c r="M26" s="2"/>
      <c r="N26" s="2"/>
      <c r="O26" s="4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5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4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5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4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5.75" customHeight="1" x14ac:dyDescent="0.3">
      <c r="A29" s="2"/>
      <c r="B29" s="2"/>
      <c r="C29" s="3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5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4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5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4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5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4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5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4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4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4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 x14ac:dyDescent="0.3">
      <c r="A47" s="15" t="s">
        <v>65</v>
      </c>
      <c r="B47" s="15"/>
      <c r="C47" s="15"/>
      <c r="D47" s="15"/>
      <c r="E47" s="15"/>
      <c r="F47" s="1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 x14ac:dyDescent="0.3">
      <c r="A48" s="16" t="s">
        <v>66</v>
      </c>
      <c r="B48" s="17"/>
      <c r="C48" s="17"/>
      <c r="D48" s="17"/>
      <c r="E48" s="17"/>
      <c r="F48" s="17"/>
      <c r="G48" s="1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 x14ac:dyDescent="0.3">
      <c r="A49" s="17"/>
      <c r="B49" s="17"/>
      <c r="C49" s="17"/>
      <c r="D49" s="17"/>
      <c r="E49" s="17"/>
      <c r="F49" s="17"/>
      <c r="G49" s="1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 x14ac:dyDescent="0.3">
      <c r="A50" s="17"/>
      <c r="B50" s="17"/>
      <c r="C50" s="17"/>
      <c r="D50" s="17"/>
      <c r="E50" s="17"/>
      <c r="F50" s="17"/>
      <c r="G50" s="1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 x14ac:dyDescent="0.3">
      <c r="A51" s="17"/>
      <c r="B51" s="17"/>
      <c r="C51" s="17"/>
      <c r="D51" s="17"/>
      <c r="E51" s="17"/>
      <c r="F51" s="17"/>
      <c r="G51" s="1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 x14ac:dyDescent="0.3">
      <c r="A52" s="17"/>
      <c r="B52" s="17"/>
      <c r="C52" s="17"/>
      <c r="D52" s="17"/>
      <c r="E52" s="17"/>
      <c r="F52" s="17"/>
      <c r="G52" s="1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 x14ac:dyDescent="0.3">
      <c r="A53" s="17"/>
      <c r="B53" s="17"/>
      <c r="C53" s="17"/>
      <c r="D53" s="17"/>
      <c r="E53" s="17"/>
      <c r="F53" s="17"/>
      <c r="G53" s="1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 x14ac:dyDescent="0.3">
      <c r="A54" s="17"/>
      <c r="B54" s="17"/>
      <c r="C54" s="17"/>
      <c r="D54" s="17"/>
      <c r="E54" s="17"/>
      <c r="F54" s="17"/>
      <c r="G54" s="1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 x14ac:dyDescent="0.3">
      <c r="A55" s="17"/>
      <c r="B55" s="17"/>
      <c r="C55" s="17"/>
      <c r="D55" s="17"/>
      <c r="E55" s="17"/>
      <c r="F55" s="17"/>
      <c r="G55" s="1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 x14ac:dyDescent="0.3">
      <c r="A56" s="17"/>
      <c r="B56" s="17"/>
      <c r="C56" s="17"/>
      <c r="D56" s="17"/>
      <c r="E56" s="17"/>
      <c r="F56" s="17"/>
      <c r="G56" s="1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 x14ac:dyDescent="0.3">
      <c r="A57" s="17"/>
      <c r="B57" s="17"/>
      <c r="C57" s="17"/>
      <c r="D57" s="17"/>
      <c r="E57" s="17"/>
      <c r="F57" s="17"/>
      <c r="G57" s="1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 x14ac:dyDescent="0.3">
      <c r="A58" s="17"/>
      <c r="B58" s="17"/>
      <c r="C58" s="17"/>
      <c r="D58" s="17"/>
      <c r="E58" s="17"/>
      <c r="F58" s="17"/>
      <c r="G58" s="1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 x14ac:dyDescent="0.3"/>
    <row r="228" spans="1:30" ht="15.75" customHeight="1" x14ac:dyDescent="0.3"/>
    <row r="229" spans="1:30" ht="15.75" customHeight="1" x14ac:dyDescent="0.3"/>
    <row r="230" spans="1:30" ht="15.75" customHeight="1" x14ac:dyDescent="0.3"/>
    <row r="231" spans="1:30" ht="15.75" customHeight="1" x14ac:dyDescent="0.3"/>
    <row r="232" spans="1:30" ht="15.75" customHeight="1" x14ac:dyDescent="0.3"/>
    <row r="233" spans="1:30" ht="15.75" customHeight="1" x14ac:dyDescent="0.3"/>
    <row r="234" spans="1:30" ht="15.75" customHeight="1" x14ac:dyDescent="0.3"/>
    <row r="235" spans="1:30" ht="15.75" customHeight="1" x14ac:dyDescent="0.3"/>
    <row r="236" spans="1:30" ht="15.75" customHeight="1" x14ac:dyDescent="0.3"/>
    <row r="237" spans="1:30" ht="15.75" customHeight="1" x14ac:dyDescent="0.3"/>
    <row r="238" spans="1:30" ht="15.75" customHeight="1" x14ac:dyDescent="0.3"/>
    <row r="239" spans="1:30" ht="15.75" customHeight="1" x14ac:dyDescent="0.3"/>
    <row r="240" spans="1:3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A48:G58"/>
    <mergeCell ref="J2:L2"/>
    <mergeCell ref="J19:L19"/>
    <mergeCell ref="J21:Q21"/>
  </mergeCells>
  <conditionalFormatting sqref="D2:D26">
    <cfRule type="cellIs" dxfId="9" priority="1" operator="greaterThan">
      <formula>100</formula>
    </cfRule>
  </conditionalFormatting>
  <pageMargins left="0.7" right="0.7" top="0.75" bottom="0.75" header="0.3" footer="0.3"/>
  <pageSetup paperSize="9" orientation="portrait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1000"/>
  <sheetViews>
    <sheetView workbookViewId="0"/>
  </sheetViews>
  <sheetFormatPr defaultColWidth="14.44140625" defaultRowHeight="15" customHeight="1" x14ac:dyDescent="0.3"/>
  <cols>
    <col min="1" max="6" width="14.44140625" customWidth="1"/>
  </cols>
  <sheetData>
    <row r="1" spans="1:22" ht="15.75" customHeight="1" x14ac:dyDescent="0.3">
      <c r="A1" s="1" t="s">
        <v>1</v>
      </c>
      <c r="B1" s="1" t="s">
        <v>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customHeight="1" x14ac:dyDescent="0.3">
      <c r="A2" s="2" t="s">
        <v>8</v>
      </c>
      <c r="B2" s="2" t="s">
        <v>8</v>
      </c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.75" customHeight="1" x14ac:dyDescent="0.3">
      <c r="A3" s="2" t="s">
        <v>42</v>
      </c>
      <c r="B3" s="2" t="s">
        <v>42</v>
      </c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customHeight="1" x14ac:dyDescent="0.3">
      <c r="A4" s="2" t="s">
        <v>48</v>
      </c>
      <c r="B4" s="2" t="s">
        <v>48</v>
      </c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5.75" customHeight="1" x14ac:dyDescent="0.3">
      <c r="A5" s="2" t="s">
        <v>53</v>
      </c>
      <c r="B5" s="2" t="s">
        <v>53</v>
      </c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.75" customHeight="1" x14ac:dyDescent="0.3">
      <c r="A6" s="2" t="s">
        <v>22</v>
      </c>
      <c r="B6" s="2" t="s">
        <v>22</v>
      </c>
      <c r="C6" s="6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.75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5.7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5.7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5.75" customHeigh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.7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.75" customHeigh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.7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.7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.7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.7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.7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.7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.7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5.75" customHeight="1" x14ac:dyDescent="0.3"/>
    <row r="222" spans="1:22" ht="15.75" customHeight="1" x14ac:dyDescent="0.3"/>
    <row r="223" spans="1:22" ht="15.75" customHeight="1" x14ac:dyDescent="0.3"/>
    <row r="224" spans="1:22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1C68-E5A2-44FB-9C37-C5DB9AE81506}">
  <dimension ref="A1:J15"/>
  <sheetViews>
    <sheetView workbookViewId="0">
      <selection activeCell="B29" sqref="B29"/>
    </sheetView>
  </sheetViews>
  <sheetFormatPr defaultRowHeight="13.8" x14ac:dyDescent="0.3"/>
  <cols>
    <col min="1" max="1" width="22.109375" bestFit="1" customWidth="1"/>
    <col min="2" max="2" width="18.88671875" bestFit="1" customWidth="1"/>
    <col min="3" max="3" width="10" bestFit="1" customWidth="1"/>
    <col min="4" max="4" width="6.6640625" bestFit="1" customWidth="1"/>
    <col min="5" max="5" width="7" bestFit="1" customWidth="1"/>
    <col min="6" max="6" width="10.44140625" bestFit="1" customWidth="1"/>
    <col min="7" max="8" width="7" bestFit="1" customWidth="1"/>
    <col min="9" max="9" width="6.6640625" bestFit="1" customWidth="1"/>
    <col min="10" max="10" width="16.109375" bestFit="1" customWidth="1"/>
  </cols>
  <sheetData>
    <row r="1" spans="1:10" x14ac:dyDescent="0.3">
      <c r="A1" s="8" t="s">
        <v>61</v>
      </c>
      <c r="B1" s="8" t="s">
        <v>58</v>
      </c>
    </row>
    <row r="2" spans="1:10" x14ac:dyDescent="0.3">
      <c r="A2" s="8" t="s">
        <v>62</v>
      </c>
      <c r="B2" t="s">
        <v>10</v>
      </c>
      <c r="C2" t="s">
        <v>40</v>
      </c>
      <c r="D2" t="s">
        <v>23</v>
      </c>
      <c r="E2" t="s">
        <v>50</v>
      </c>
      <c r="F2" t="s">
        <v>13</v>
      </c>
      <c r="G2" t="s">
        <v>19</v>
      </c>
      <c r="H2" t="s">
        <v>26</v>
      </c>
      <c r="I2" t="s">
        <v>59</v>
      </c>
      <c r="J2" t="s">
        <v>60</v>
      </c>
    </row>
    <row r="3" spans="1:10" x14ac:dyDescent="0.3">
      <c r="A3" s="9" t="s">
        <v>9</v>
      </c>
      <c r="B3">
        <v>250.85</v>
      </c>
      <c r="F3">
        <v>38.04</v>
      </c>
      <c r="J3">
        <v>288.89</v>
      </c>
    </row>
    <row r="4" spans="1:10" x14ac:dyDescent="0.3">
      <c r="A4" s="9" t="s">
        <v>18</v>
      </c>
      <c r="D4">
        <v>52.47</v>
      </c>
      <c r="G4">
        <v>32.15</v>
      </c>
      <c r="J4">
        <v>84.62</v>
      </c>
    </row>
    <row r="5" spans="1:10" x14ac:dyDescent="0.3">
      <c r="A5" s="9" t="s">
        <v>25</v>
      </c>
      <c r="D5">
        <v>10.3</v>
      </c>
      <c r="H5">
        <v>31.11</v>
      </c>
      <c r="J5">
        <v>41.41</v>
      </c>
    </row>
    <row r="6" spans="1:10" x14ac:dyDescent="0.3">
      <c r="A6" s="9" t="s">
        <v>29</v>
      </c>
      <c r="B6">
        <v>108</v>
      </c>
      <c r="D6">
        <v>26.03</v>
      </c>
      <c r="F6">
        <v>92.42</v>
      </c>
      <c r="G6">
        <v>47.7</v>
      </c>
      <c r="H6">
        <v>53.1</v>
      </c>
      <c r="J6">
        <v>327.25</v>
      </c>
    </row>
    <row r="7" spans="1:10" x14ac:dyDescent="0.3">
      <c r="A7" s="9" t="s">
        <v>36</v>
      </c>
      <c r="B7">
        <v>140.12</v>
      </c>
      <c r="F7">
        <v>23.31</v>
      </c>
      <c r="J7">
        <v>163.43</v>
      </c>
    </row>
    <row r="8" spans="1:10" x14ac:dyDescent="0.3">
      <c r="A8" s="9" t="s">
        <v>39</v>
      </c>
      <c r="B8">
        <v>52.16</v>
      </c>
      <c r="C8">
        <v>92.48</v>
      </c>
      <c r="F8">
        <v>35.130000000000003</v>
      </c>
      <c r="J8">
        <v>179.76999999999998</v>
      </c>
    </row>
    <row r="9" spans="1:10" x14ac:dyDescent="0.3">
      <c r="A9" s="9" t="s">
        <v>46</v>
      </c>
      <c r="H9">
        <v>35.71</v>
      </c>
      <c r="J9">
        <v>35.71</v>
      </c>
    </row>
    <row r="10" spans="1:10" x14ac:dyDescent="0.3">
      <c r="A10" s="9" t="s">
        <v>49</v>
      </c>
      <c r="D10">
        <v>55.1</v>
      </c>
      <c r="E10">
        <v>113.1</v>
      </c>
      <c r="J10">
        <v>168.2</v>
      </c>
    </row>
    <row r="11" spans="1:10" x14ac:dyDescent="0.3">
      <c r="A11" s="9" t="s">
        <v>52</v>
      </c>
      <c r="E11">
        <v>99.64</v>
      </c>
      <c r="H11">
        <v>2.64</v>
      </c>
      <c r="J11">
        <v>102.28</v>
      </c>
    </row>
    <row r="12" spans="1:10" x14ac:dyDescent="0.3">
      <c r="A12" s="9" t="s">
        <v>54</v>
      </c>
      <c r="G12">
        <v>66.98</v>
      </c>
      <c r="J12">
        <v>66.98</v>
      </c>
    </row>
    <row r="13" spans="1:10" x14ac:dyDescent="0.3">
      <c r="A13" s="9" t="s">
        <v>55</v>
      </c>
      <c r="E13">
        <v>139.11000000000001</v>
      </c>
      <c r="J13">
        <v>139.11000000000001</v>
      </c>
    </row>
    <row r="14" spans="1:10" x14ac:dyDescent="0.3">
      <c r="A14" s="9" t="s">
        <v>59</v>
      </c>
    </row>
    <row r="15" spans="1:10" x14ac:dyDescent="0.3">
      <c r="A15" s="9" t="s">
        <v>60</v>
      </c>
      <c r="B15">
        <v>551.13</v>
      </c>
      <c r="C15">
        <v>92.48</v>
      </c>
      <c r="D15">
        <v>143.9</v>
      </c>
      <c r="E15">
        <v>351.85</v>
      </c>
      <c r="F15">
        <v>188.9</v>
      </c>
      <c r="G15">
        <v>146.82999999999998</v>
      </c>
      <c r="H15">
        <v>122.56000000000002</v>
      </c>
      <c r="J15">
        <v>1597.65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Education Web App Elementari</vt:lpstr>
      <vt:lpstr>Città</vt:lpstr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 astolfi</cp:lastModifiedBy>
  <dcterms:created xsi:type="dcterms:W3CDTF">2022-10-04T08:59:15Z</dcterms:created>
  <dcterms:modified xsi:type="dcterms:W3CDTF">2022-10-04T09:22:06Z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2022-10-04T08:59:15Z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90c3ae5b-d0c3-4ce3-a410-2114790c9867</vt:lpwstr>
  </property>
  <property fmtid="{D5CDD505-2E9C-101B-9397-08002B2CF9AE}" pid="7" name="MSIP_Label_defa4170-0d19-0005-0004-bc88714345d2_ActionId">
    <vt:lpwstr>a713e353-8c86-41eb-8e76-c33de2f79e8c</vt:lpwstr>
  </property>
  <property fmtid="{D5CDD505-2E9C-101B-9397-08002B2CF9AE}" pid="8" name="MSIP_Label_defa4170-0d19-0005-0004-bc88714345d2_ContentBits">
    <vt:lpwstr>0</vt:lpwstr>
  </property>
</Properties>
</file>